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0" yWindow="460" windowWidth="16600" windowHeight="10360" activeTab="0"/>
  </bookViews>
  <sheets>
    <sheet name="Table" sheetId="1" r:id="rId1"/>
    <sheet name="normal values" sheetId="2" r:id="rId2"/>
  </sheets>
  <definedNames/>
  <calcPr fullCalcOnLoad="1"/>
</workbook>
</file>

<file path=xl/sharedStrings.xml><?xml version="1.0" encoding="utf-8"?>
<sst xmlns="http://schemas.openxmlformats.org/spreadsheetml/2006/main" count="234" uniqueCount="150">
  <si>
    <t>EF %</t>
  </si>
  <si>
    <t>86 (68-103)</t>
  </si>
  <si>
    <t>30 (19-41)</t>
  </si>
  <si>
    <t>56 (44-68)</t>
  </si>
  <si>
    <t>76 (59-93)</t>
  </si>
  <si>
    <t>51 (39-63)</t>
  </si>
  <si>
    <t>62 (47-77)</t>
  </si>
  <si>
    <t>79 (62-96)</t>
  </si>
  <si>
    <t>27 (17-36)</t>
  </si>
  <si>
    <t>53 (40-65)</t>
  </si>
  <si>
    <t>25 (16-34)</t>
  </si>
  <si>
    <t>63 (48-77)</t>
  </si>
  <si>
    <t>73 (56-90)</t>
  </si>
  <si>
    <t>24 (14-33)</t>
  </si>
  <si>
    <t>50 (37-62)</t>
  </si>
  <si>
    <t>63 (48-78)</t>
  </si>
  <si>
    <t>70 (53-87)</t>
  </si>
  <si>
    <t>22 (13-31)</t>
  </si>
  <si>
    <t>48 (36-60)</t>
  </si>
  <si>
    <t>Height (cm)</t>
  </si>
  <si>
    <t>Weight (KG)</t>
  </si>
  <si>
    <t>EDV</t>
  </si>
  <si>
    <t>ESV</t>
  </si>
  <si>
    <t>SV</t>
  </si>
  <si>
    <t>EF</t>
  </si>
  <si>
    <t>Mass</t>
  </si>
  <si>
    <t>BSA</t>
  </si>
  <si>
    <t>Normalised</t>
  </si>
  <si>
    <t>167 (126-208)</t>
  </si>
  <si>
    <t>58(35-80)</t>
  </si>
  <si>
    <t>109  (81-137)</t>
  </si>
  <si>
    <t>65 (57-74)</t>
  </si>
  <si>
    <t>148 (109-186)</t>
  </si>
  <si>
    <t>139 (99-179)</t>
  </si>
  <si>
    <t>48(29-66)</t>
  </si>
  <si>
    <t>91 (63-119)</t>
  </si>
  <si>
    <t>66 (56-75)</t>
  </si>
  <si>
    <t>105 (69-141)</t>
  </si>
  <si>
    <t>Normal range*</t>
  </si>
  <si>
    <t>Absolute</t>
  </si>
  <si>
    <t>Mass g</t>
  </si>
  <si>
    <t>JCMR (2006) 8, 417–426</t>
  </si>
  <si>
    <t>30 - 39</t>
  </si>
  <si>
    <t>40 - 49</t>
  </si>
  <si>
    <t>50 - 59</t>
  </si>
  <si>
    <t>70 - 79</t>
  </si>
  <si>
    <t>AGE</t>
  </si>
  <si>
    <t>Height (feet:inches)</t>
  </si>
  <si>
    <t>Weight (Stones and lb)</t>
  </si>
  <si>
    <t>cm</t>
  </si>
  <si>
    <t>kg</t>
  </si>
  <si>
    <t>This worksheet is protected by password cmr</t>
  </si>
  <si>
    <t>60 -69</t>
  </si>
  <si>
    <t>Enter Age then</t>
  </si>
  <si>
    <t>82 (65-99)</t>
  </si>
  <si>
    <t>28 (19-37)</t>
  </si>
  <si>
    <t>54 (42-66)</t>
  </si>
  <si>
    <t>135 (94-175)</t>
  </si>
  <si>
    <t>45(27-64)</t>
  </si>
  <si>
    <t>89 (61-117)</t>
  </si>
  <si>
    <t>66 (57-75)</t>
  </si>
  <si>
    <t>106 (70-142)</t>
  </si>
  <si>
    <t>130 (90-171)</t>
  </si>
  <si>
    <t>43 (25-62)</t>
  </si>
  <si>
    <t>87 (59-115)</t>
  </si>
  <si>
    <t>67 (58-76)</t>
  </si>
  <si>
    <t>107 (71-143)</t>
  </si>
  <si>
    <t>126 (86-166)</t>
  </si>
  <si>
    <t>41 (22-59)</t>
  </si>
  <si>
    <t>85 (57-113)</t>
  </si>
  <si>
    <t>68 (59-77)</t>
  </si>
  <si>
    <t>108 (72-144)</t>
  </si>
  <si>
    <t>122 (82-162)</t>
  </si>
  <si>
    <t>39 (20-57)</t>
  </si>
  <si>
    <t>83 (56-111)</t>
  </si>
  <si>
    <t>69 (60-78)</t>
  </si>
  <si>
    <t>109 (73-145)</t>
  </si>
  <si>
    <t>118 (77-158)</t>
  </si>
  <si>
    <t>36 (18-55)</t>
  </si>
  <si>
    <t>81 (54-109)</t>
  </si>
  <si>
    <t>110 (74-146)</t>
  </si>
  <si>
    <t>163 (121-204)</t>
  </si>
  <si>
    <t>56(33-78)</t>
  </si>
  <si>
    <t>107  (79-135)</t>
  </si>
  <si>
    <t>147 (109-185)</t>
  </si>
  <si>
    <t>83 (66-101)</t>
  </si>
  <si>
    <t>29 (18-39)</t>
  </si>
  <si>
    <t>55 (43-67)</t>
  </si>
  <si>
    <t>75 (59-92)</t>
  </si>
  <si>
    <t>159 (117-200)</t>
  </si>
  <si>
    <t>54(31-76)</t>
  </si>
  <si>
    <t>105  (77-133)</t>
  </si>
  <si>
    <t>66 (58-75)</t>
  </si>
  <si>
    <t>146 (108-185)</t>
  </si>
  <si>
    <t>81 (64-99)</t>
  </si>
  <si>
    <t>27 (17-38)</t>
  </si>
  <si>
    <t>75 (58-91)</t>
  </si>
  <si>
    <t>154 (113-196)</t>
  </si>
  <si>
    <t>51(29-74)</t>
  </si>
  <si>
    <t>103(75-131)</t>
  </si>
  <si>
    <t>146 (107-184)</t>
  </si>
  <si>
    <t>79 (62-97)</t>
  </si>
  <si>
    <t>26 (15-37)</t>
  </si>
  <si>
    <t>53 (41-65)</t>
  </si>
  <si>
    <t>74 (57-91)</t>
  </si>
  <si>
    <t>150 (109-191)</t>
  </si>
  <si>
    <t>49(27-72)</t>
  </si>
  <si>
    <t>101(73-129)</t>
  </si>
  <si>
    <t>145 (107-183)</t>
  </si>
  <si>
    <t>77 (60-95)</t>
  </si>
  <si>
    <t>25 (14-36)</t>
  </si>
  <si>
    <t>52 (40-64)</t>
  </si>
  <si>
    <t>73 (57-90)</t>
  </si>
  <si>
    <t>146 (105-187)</t>
  </si>
  <si>
    <t>47(25-70)</t>
  </si>
  <si>
    <t>99(71-127)</t>
  </si>
  <si>
    <t>144 (106-183)</t>
  </si>
  <si>
    <t>75 (58-93)</t>
  </si>
  <si>
    <t>24 (13-35)</t>
  </si>
  <si>
    <t>73 (56-89)</t>
  </si>
  <si>
    <t>Sex</t>
  </si>
  <si>
    <t>Enter Sex then</t>
  </si>
  <si>
    <t xml:space="preserve">Normal ranges (absolute and BSA normalised) quoted is that for Caucasian  </t>
  </si>
  <si>
    <t>Males</t>
  </si>
  <si>
    <t>Females</t>
  </si>
  <si>
    <t>67 (50-84</t>
  </si>
  <si>
    <t>21 (12-30)</t>
  </si>
  <si>
    <t>47 (34 -59)</t>
  </si>
  <si>
    <t>63 (49-78)</t>
  </si>
  <si>
    <t>20 - 29 Years old</t>
  </si>
  <si>
    <t>30 - 39 Years old</t>
  </si>
  <si>
    <t>40 - 49 Years old</t>
  </si>
  <si>
    <t>50 - 59 Years old</t>
  </si>
  <si>
    <t>60 - 69 Years old</t>
  </si>
  <si>
    <t>70 - 79 Years old</t>
  </si>
  <si>
    <t>EDV (ml)</t>
  </si>
  <si>
    <t>ESV (ml)</t>
  </si>
  <si>
    <t>SV (ml)</t>
  </si>
  <si>
    <t>LV</t>
  </si>
  <si>
    <r>
      <t>Mass index g/m</t>
    </r>
    <r>
      <rPr>
        <vertAlign val="superscript"/>
        <sz val="10"/>
        <rFont val="Arial"/>
        <family val="2"/>
      </rPr>
      <t>2</t>
    </r>
  </si>
  <si>
    <r>
      <t>EDVI ml/m</t>
    </r>
    <r>
      <rPr>
        <vertAlign val="superscript"/>
        <sz val="10"/>
        <rFont val="Arial"/>
        <family val="2"/>
      </rPr>
      <t>2</t>
    </r>
  </si>
  <si>
    <r>
      <t>ESVI ml/m</t>
    </r>
    <r>
      <rPr>
        <vertAlign val="superscript"/>
        <sz val="10"/>
        <rFont val="Arial"/>
        <family val="2"/>
      </rPr>
      <t>2</t>
    </r>
  </si>
  <si>
    <r>
      <t>SVI ml/m</t>
    </r>
    <r>
      <rPr>
        <vertAlign val="superscript"/>
        <sz val="10"/>
        <rFont val="Arial"/>
        <family val="2"/>
      </rPr>
      <t>2</t>
    </r>
  </si>
  <si>
    <t>Enquiries to Dr Andrew Flett (drflett@gmail.com) or Dr. James Moon (james.moon@uclh.nhs.uk)</t>
  </si>
  <si>
    <t>Reference</t>
  </si>
  <si>
    <t>LV NORMAL VOLUMES CALCULATOR</t>
  </si>
  <si>
    <t>Enter height and weight in cm and KG (OR in inches and lbs)</t>
  </si>
  <si>
    <t>The normal values used in this calculator are based on the above manuscript</t>
  </si>
  <si>
    <t xml:space="preserve">It is recommended that users familiarize themselves with the analysis strategy described in this manuscript. </t>
  </si>
  <si>
    <t>Other analysis strategies, in particular relating to the inclusion of the most basal slice/papillary muscles, may result in different normal ranges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</si>
</sst>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</numFmts>
  <fonts count="4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b/>
      <sz val="1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" fontId="0" fillId="33" borderId="0" xfId="0" applyNumberFormat="1" applyFont="1" applyFill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left" vertical="top" wrapText="1"/>
      <protection/>
    </xf>
    <xf numFmtId="1" fontId="0" fillId="0" borderId="11" xfId="0" applyNumberFormat="1" applyFont="1" applyBorder="1" applyAlignment="1" applyProtection="1">
      <alignment horizontal="left" vertical="top" wrapText="1"/>
      <protection/>
    </xf>
    <xf numFmtId="1" fontId="0" fillId="0" borderId="0" xfId="0" applyNumberFormat="1" applyFont="1" applyAlignment="1" applyProtection="1">
      <alignment horizontal="left" vertical="top"/>
      <protection locked="0"/>
    </xf>
    <xf numFmtId="1" fontId="0" fillId="34" borderId="11" xfId="0" applyNumberFormat="1" applyFont="1" applyFill="1" applyBorder="1" applyAlignment="1" applyProtection="1">
      <alignment horizontal="left" vertical="top"/>
      <protection/>
    </xf>
    <xf numFmtId="1" fontId="1" fillId="33" borderId="0" xfId="0" applyNumberFormat="1" applyFont="1" applyFill="1" applyAlignment="1" applyProtection="1">
      <alignment horizontal="left" vertical="top"/>
      <protection/>
    </xf>
    <xf numFmtId="1" fontId="0" fillId="0" borderId="12" xfId="0" applyNumberFormat="1" applyFont="1" applyBorder="1" applyAlignment="1" applyProtection="1">
      <alignment horizontal="left" vertical="top"/>
      <protection locked="0"/>
    </xf>
    <xf numFmtId="1" fontId="0" fillId="0" borderId="13" xfId="0" applyNumberFormat="1" applyFont="1" applyBorder="1" applyAlignment="1" applyProtection="1">
      <alignment horizontal="left" vertical="top"/>
      <protection locked="0"/>
    </xf>
    <xf numFmtId="1" fontId="1" fillId="34" borderId="0" xfId="0" applyNumberFormat="1" applyFont="1" applyFill="1" applyAlignment="1" applyProtection="1">
      <alignment horizontal="left" vertical="top"/>
      <protection/>
    </xf>
    <xf numFmtId="1" fontId="0" fillId="34" borderId="0" xfId="0" applyNumberFormat="1" applyFont="1" applyFill="1" applyAlignment="1" applyProtection="1">
      <alignment horizontal="left" vertical="top"/>
      <protection/>
    </xf>
    <xf numFmtId="1" fontId="0" fillId="0" borderId="14" xfId="0" applyNumberFormat="1" applyFont="1" applyBorder="1" applyAlignment="1" applyProtection="1">
      <alignment horizontal="left" vertical="top"/>
      <protection locked="0"/>
    </xf>
    <xf numFmtId="1" fontId="0" fillId="34" borderId="15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Alignment="1" applyProtection="1">
      <alignment horizontal="left" vertical="top"/>
      <protection/>
    </xf>
    <xf numFmtId="1" fontId="1" fillId="0" borderId="13" xfId="0" applyNumberFormat="1" applyFont="1" applyBorder="1" applyAlignment="1" applyProtection="1">
      <alignment horizontal="left" vertical="top" wrapText="1"/>
      <protection/>
    </xf>
    <xf numFmtId="1" fontId="1" fillId="0" borderId="16" xfId="0" applyNumberFormat="1" applyFont="1" applyBorder="1" applyAlignment="1" applyProtection="1">
      <alignment vertical="top" wrapText="1"/>
      <protection/>
    </xf>
    <xf numFmtId="1" fontId="1" fillId="0" borderId="13" xfId="0" applyNumberFormat="1" applyFont="1" applyBorder="1" applyAlignment="1" applyProtection="1">
      <alignment vertical="top" wrapText="1"/>
      <protection/>
    </xf>
    <xf numFmtId="1" fontId="0" fillId="0" borderId="17" xfId="0" applyNumberFormat="1" applyFont="1" applyBorder="1" applyAlignment="1" applyProtection="1">
      <alignment horizontal="left" vertical="top" wrapText="1"/>
      <protection/>
    </xf>
    <xf numFmtId="1" fontId="0" fillId="0" borderId="18" xfId="0" applyNumberFormat="1" applyFont="1" applyBorder="1" applyAlignment="1" applyProtection="1">
      <alignment horizontal="left" vertical="top" wrapText="1"/>
      <protection/>
    </xf>
    <xf numFmtId="1" fontId="0" fillId="0" borderId="12" xfId="0" applyNumberFormat="1" applyFont="1" applyBorder="1" applyAlignment="1" applyProtection="1">
      <alignment horizontal="left" vertical="top" wrapText="1"/>
      <protection/>
    </xf>
    <xf numFmtId="1" fontId="0" fillId="0" borderId="13" xfId="0" applyNumberFormat="1" applyFont="1" applyBorder="1" applyAlignment="1" applyProtection="1">
      <alignment horizontal="left" vertical="top" wrapText="1"/>
      <protection/>
    </xf>
    <xf numFmtId="1" fontId="1" fillId="33" borderId="16" xfId="0" applyNumberFormat="1" applyFont="1" applyFill="1" applyBorder="1" applyAlignment="1" applyProtection="1">
      <alignment vertical="top" wrapText="1"/>
      <protection/>
    </xf>
    <xf numFmtId="1" fontId="0" fillId="0" borderId="13" xfId="0" applyNumberFormat="1" applyFont="1" applyBorder="1" applyAlignment="1" applyProtection="1">
      <alignment vertical="top" wrapText="1"/>
      <protection/>
    </xf>
    <xf numFmtId="1" fontId="1" fillId="35" borderId="16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" fontId="1" fillId="36" borderId="0" xfId="0" applyNumberFormat="1" applyFont="1" applyFill="1" applyAlignment="1" applyProtection="1">
      <alignment horizontal="left" vertical="top"/>
      <protection/>
    </xf>
    <xf numFmtId="1" fontId="0" fillId="36" borderId="0" xfId="0" applyNumberFormat="1" applyFont="1" applyFill="1" applyAlignment="1" applyProtection="1">
      <alignment horizontal="left" vertical="top"/>
      <protection/>
    </xf>
    <xf numFmtId="1" fontId="0" fillId="36" borderId="0" xfId="0" applyNumberFormat="1" applyFont="1" applyFill="1" applyAlignment="1" applyProtection="1">
      <alignment horizontal="left" vertical="top"/>
      <protection locked="0"/>
    </xf>
    <xf numFmtId="1" fontId="4" fillId="36" borderId="0" xfId="53" applyNumberFormat="1" applyFill="1" applyAlignment="1" applyProtection="1">
      <alignment horizontal="left" vertical="top"/>
      <protection locked="0"/>
    </xf>
    <xf numFmtId="174" fontId="0" fillId="36" borderId="19" xfId="0" applyNumberFormat="1" applyFont="1" applyFill="1" applyBorder="1" applyAlignment="1" applyProtection="1">
      <alignment horizontal="left" vertical="top"/>
      <protection/>
    </xf>
    <xf numFmtId="1" fontId="6" fillId="36" borderId="0" xfId="0" applyNumberFormat="1" applyFont="1" applyFill="1" applyAlignment="1" applyProtection="1">
      <alignment horizontal="left" vertical="top"/>
      <protection hidden="1"/>
    </xf>
    <xf numFmtId="1" fontId="6" fillId="36" borderId="0" xfId="0" applyNumberFormat="1" applyFont="1" applyFill="1" applyAlignment="1" applyProtection="1">
      <alignment horizontal="left" vertical="top"/>
      <protection/>
    </xf>
    <xf numFmtId="1" fontId="1" fillId="0" borderId="20" xfId="0" applyNumberFormat="1" applyFont="1" applyBorder="1" applyAlignment="1" applyProtection="1">
      <alignment horizontal="center" wrapText="1"/>
      <protection/>
    </xf>
    <xf numFmtId="1" fontId="0" fillId="36" borderId="15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ont="1" applyFill="1" applyAlignment="1" applyProtection="1">
      <alignment horizontal="left" vertical="top"/>
      <protection/>
    </xf>
    <xf numFmtId="0" fontId="1" fillId="33" borderId="21" xfId="0" applyFont="1" applyFill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/>
      <protection/>
    </xf>
    <xf numFmtId="1" fontId="1" fillId="33" borderId="24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1" fontId="0" fillId="33" borderId="24" xfId="0" applyNumberFormat="1" applyFont="1" applyFill="1" applyBorder="1" applyAlignment="1" applyProtection="1">
      <alignment horizontal="left" vertical="top"/>
      <protection/>
    </xf>
    <xf numFmtId="1" fontId="1" fillId="33" borderId="25" xfId="0" applyNumberFormat="1" applyFont="1" applyFill="1" applyBorder="1" applyAlignment="1" applyProtection="1">
      <alignment horizontal="left" vertical="top"/>
      <protection/>
    </xf>
    <xf numFmtId="1" fontId="1" fillId="33" borderId="26" xfId="0" applyNumberFormat="1" applyFont="1" applyFill="1" applyBorder="1" applyAlignment="1" applyProtection="1">
      <alignment vertical="top" wrapText="1"/>
      <protection/>
    </xf>
    <xf numFmtId="1" fontId="1" fillId="35" borderId="21" xfId="0" applyNumberFormat="1" applyFont="1" applyFill="1" applyBorder="1" applyAlignment="1" applyProtection="1">
      <alignment horizontal="left" vertical="top"/>
      <protection/>
    </xf>
    <xf numFmtId="1" fontId="1" fillId="35" borderId="24" xfId="0" applyNumberFormat="1" applyFont="1" applyFill="1" applyBorder="1" applyAlignment="1" applyProtection="1">
      <alignment horizontal="left" vertical="top"/>
      <protection/>
    </xf>
    <xf numFmtId="0" fontId="0" fillId="35" borderId="24" xfId="0" applyFill="1" applyBorder="1" applyAlignment="1" applyProtection="1">
      <alignment/>
      <protection/>
    </xf>
    <xf numFmtId="1" fontId="1" fillId="35" borderId="25" xfId="0" applyNumberFormat="1" applyFont="1" applyFill="1" applyBorder="1" applyAlignment="1" applyProtection="1">
      <alignment horizontal="left" vertical="top"/>
      <protection/>
    </xf>
    <xf numFmtId="1" fontId="1" fillId="35" borderId="26" xfId="0" applyNumberFormat="1" applyFont="1" applyFill="1" applyBorder="1" applyAlignment="1" applyProtection="1">
      <alignment vertical="top" wrapText="1"/>
      <protection/>
    </xf>
    <xf numFmtId="1" fontId="0" fillId="33" borderId="17" xfId="0" applyNumberFormat="1" applyFont="1" applyFill="1" applyBorder="1" applyAlignment="1" applyProtection="1">
      <alignment horizontal="right" vertical="top" wrapText="1"/>
      <protection/>
    </xf>
    <xf numFmtId="1" fontId="0" fillId="33" borderId="11" xfId="0" applyNumberFormat="1" applyFont="1" applyFill="1" applyBorder="1" applyAlignment="1" applyProtection="1">
      <alignment horizontal="right" vertical="top" wrapText="1"/>
      <protection/>
    </xf>
    <xf numFmtId="1" fontId="0" fillId="33" borderId="18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horizontal="right"/>
      <protection/>
    </xf>
    <xf numFmtId="1" fontId="1" fillId="33" borderId="16" xfId="0" applyNumberFormat="1" applyFont="1" applyFill="1" applyBorder="1" applyAlignment="1" applyProtection="1">
      <alignment horizontal="right" vertical="top" wrapText="1"/>
      <protection/>
    </xf>
    <xf numFmtId="1" fontId="0" fillId="33" borderId="27" xfId="0" applyNumberFormat="1" applyFont="1" applyFill="1" applyBorder="1" applyAlignment="1" applyProtection="1">
      <alignment horizontal="right" vertical="top" wrapText="1"/>
      <protection/>
    </xf>
    <xf numFmtId="0" fontId="0" fillId="0" borderId="28" xfId="0" applyBorder="1" applyAlignment="1" applyProtection="1">
      <alignment horizontal="right"/>
      <protection/>
    </xf>
    <xf numFmtId="1" fontId="0" fillId="33" borderId="29" xfId="0" applyNumberFormat="1" applyFont="1" applyFill="1" applyBorder="1" applyAlignment="1" applyProtection="1">
      <alignment horizontal="right" vertical="top" wrapText="1"/>
      <protection/>
    </xf>
    <xf numFmtId="1" fontId="0" fillId="33" borderId="30" xfId="0" applyNumberFormat="1" applyFont="1" applyFill="1" applyBorder="1" applyAlignment="1" applyProtection="1">
      <alignment horizontal="right" vertical="top" wrapText="1"/>
      <protection/>
    </xf>
    <xf numFmtId="1" fontId="0" fillId="33" borderId="31" xfId="0" applyNumberFormat="1" applyFont="1" applyFill="1" applyBorder="1" applyAlignment="1" applyProtection="1">
      <alignment horizontal="right" vertical="top" wrapText="1"/>
      <protection/>
    </xf>
    <xf numFmtId="0" fontId="0" fillId="0" borderId="30" xfId="0" applyBorder="1" applyAlignment="1" applyProtection="1">
      <alignment horizontal="right"/>
      <protection/>
    </xf>
    <xf numFmtId="1" fontId="1" fillId="33" borderId="26" xfId="0" applyNumberFormat="1" applyFont="1" applyFill="1" applyBorder="1" applyAlignment="1" applyProtection="1">
      <alignment horizontal="right" vertical="top" wrapText="1"/>
      <protection/>
    </xf>
    <xf numFmtId="1" fontId="0" fillId="33" borderId="32" xfId="0" applyNumberFormat="1" applyFont="1" applyFill="1" applyBorder="1" applyAlignment="1" applyProtection="1">
      <alignment horizontal="right" vertical="top" wrapText="1"/>
      <protection/>
    </xf>
    <xf numFmtId="0" fontId="0" fillId="0" borderId="23" xfId="0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1" fontId="0" fillId="35" borderId="17" xfId="0" applyNumberFormat="1" applyFont="1" applyFill="1" applyBorder="1" applyAlignment="1" applyProtection="1">
      <alignment horizontal="right" vertical="top" wrapText="1"/>
      <protection/>
    </xf>
    <xf numFmtId="1" fontId="0" fillId="35" borderId="11" xfId="0" applyNumberFormat="1" applyFont="1" applyFill="1" applyBorder="1" applyAlignment="1" applyProtection="1">
      <alignment horizontal="right" vertical="top" wrapText="1"/>
      <protection/>
    </xf>
    <xf numFmtId="1" fontId="0" fillId="35" borderId="18" xfId="0" applyNumberFormat="1" applyFont="1" applyFill="1" applyBorder="1" applyAlignment="1" applyProtection="1">
      <alignment horizontal="right" vertical="top" wrapText="1"/>
      <protection/>
    </xf>
    <xf numFmtId="1" fontId="1" fillId="35" borderId="16" xfId="0" applyNumberFormat="1" applyFont="1" applyFill="1" applyBorder="1" applyAlignment="1" applyProtection="1">
      <alignment horizontal="right" vertical="top" wrapText="1"/>
      <protection/>
    </xf>
    <xf numFmtId="1" fontId="0" fillId="35" borderId="27" xfId="0" applyNumberFormat="1" applyFont="1" applyFill="1" applyBorder="1" applyAlignment="1" applyProtection="1">
      <alignment horizontal="right" vertical="top" wrapText="1"/>
      <protection/>
    </xf>
    <xf numFmtId="1" fontId="0" fillId="35" borderId="29" xfId="0" applyNumberFormat="1" applyFont="1" applyFill="1" applyBorder="1" applyAlignment="1" applyProtection="1">
      <alignment horizontal="right" vertical="top" wrapText="1"/>
      <protection/>
    </xf>
    <xf numFmtId="1" fontId="0" fillId="35" borderId="30" xfId="0" applyNumberFormat="1" applyFont="1" applyFill="1" applyBorder="1" applyAlignment="1" applyProtection="1">
      <alignment horizontal="right" vertical="top" wrapText="1"/>
      <protection/>
    </xf>
    <xf numFmtId="1" fontId="0" fillId="35" borderId="31" xfId="0" applyNumberFormat="1" applyFont="1" applyFill="1" applyBorder="1" applyAlignment="1" applyProtection="1">
      <alignment horizontal="right" vertical="top" wrapText="1"/>
      <protection/>
    </xf>
    <xf numFmtId="1" fontId="1" fillId="35" borderId="26" xfId="0" applyNumberFormat="1" applyFont="1" applyFill="1" applyBorder="1" applyAlignment="1" applyProtection="1">
      <alignment horizontal="right" vertical="top" wrapText="1"/>
      <protection/>
    </xf>
    <xf numFmtId="1" fontId="0" fillId="35" borderId="32" xfId="0" applyNumberFormat="1" applyFont="1" applyFill="1" applyBorder="1" applyAlignment="1" applyProtection="1">
      <alignment horizontal="right" vertical="top" wrapText="1"/>
      <protection/>
    </xf>
    <xf numFmtId="1" fontId="1" fillId="0" borderId="16" xfId="0" applyNumberFormat="1" applyFont="1" applyBorder="1" applyAlignment="1" applyProtection="1">
      <alignment horizontal="left" wrapText="1"/>
      <protection/>
    </xf>
    <xf numFmtId="1" fontId="1" fillId="0" borderId="16" xfId="0" applyNumberFormat="1" applyFont="1" applyBorder="1" applyAlignment="1" applyProtection="1">
      <alignment horizontal="center" vertical="top" wrapText="1"/>
      <protection/>
    </xf>
    <xf numFmtId="1" fontId="1" fillId="36" borderId="0" xfId="0" applyNumberFormat="1" applyFont="1" applyFill="1" applyAlignment="1" applyProtection="1">
      <alignment horizontal="left"/>
      <protection/>
    </xf>
    <xf numFmtId="1" fontId="0" fillId="36" borderId="0" xfId="0" applyNumberFormat="1" applyFont="1" applyFill="1" applyAlignment="1" applyProtection="1">
      <alignment vertical="top"/>
      <protection/>
    </xf>
    <xf numFmtId="1" fontId="7" fillId="36" borderId="0" xfId="0" applyNumberFormat="1" applyFont="1" applyFill="1" applyAlignment="1" applyProtection="1">
      <alignment horizontal="left" vertical="top"/>
      <protection/>
    </xf>
    <xf numFmtId="1" fontId="1" fillId="36" borderId="0" xfId="0" applyNumberFormat="1" applyFont="1" applyFill="1" applyAlignment="1" applyProtection="1">
      <alignment horizontal="left" vertical="top"/>
      <protection locked="0"/>
    </xf>
    <xf numFmtId="1" fontId="6" fillId="36" borderId="0" xfId="0" applyNumberFormat="1" applyFont="1" applyFill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1" fontId="9" fillId="36" borderId="0" xfId="0" applyNumberFormat="1" applyFont="1" applyFill="1" applyAlignment="1" applyProtection="1">
      <alignment horizontal="left" vertical="top"/>
      <protection locked="0"/>
    </xf>
    <xf numFmtId="1" fontId="3" fillId="36" borderId="0" xfId="0" applyNumberFormat="1" applyFont="1" applyFill="1" applyAlignment="1" applyProtection="1">
      <alignment horizontal="left" vertical="top"/>
      <protection locked="0"/>
    </xf>
    <xf numFmtId="1" fontId="1" fillId="0" borderId="34" xfId="0" applyNumberFormat="1" applyFont="1" applyBorder="1" applyAlignment="1" applyProtection="1">
      <alignment horizontal="right" wrapText="1"/>
      <protection/>
    </xf>
    <xf numFmtId="0" fontId="0" fillId="0" borderId="20" xfId="0" applyBorder="1" applyAlignment="1">
      <alignment/>
    </xf>
    <xf numFmtId="1" fontId="0" fillId="36" borderId="0" xfId="0" applyNumberFormat="1" applyFont="1" applyFill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24</xdr:row>
      <xdr:rowOff>161925</xdr:rowOff>
    </xdr:from>
    <xdr:to>
      <xdr:col>2</xdr:col>
      <xdr:colOff>333375</xdr:colOff>
      <xdr:row>26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410075"/>
          <a:ext cx="923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24</xdr:row>
      <xdr:rowOff>152400</xdr:rowOff>
    </xdr:from>
    <xdr:to>
      <xdr:col>5</xdr:col>
      <xdr:colOff>1009650</xdr:colOff>
      <xdr:row>26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1266" t="1234" r="1898" b="4937"/>
        <a:stretch>
          <a:fillRect/>
        </a:stretch>
      </xdr:blipFill>
      <xdr:spPr>
        <a:xfrm>
          <a:off x="3514725" y="4400550"/>
          <a:ext cx="1447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mr.org/assets/files/members/documents/LV_normal_reference_ranges_Maceira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E1">
      <selection activeCell="H3" sqref="H3"/>
    </sheetView>
  </sheetViews>
  <sheetFormatPr defaultColWidth="0" defaultRowHeight="12.75" zeroHeight="1"/>
  <cols>
    <col min="1" max="1" width="3.00390625" style="1" customWidth="1"/>
    <col min="2" max="2" width="9.140625" style="1" customWidth="1"/>
    <col min="3" max="8" width="15.7109375" style="1" customWidth="1"/>
    <col min="9" max="9" width="9.140625" style="1" customWidth="1"/>
    <col min="10" max="10" width="6.28125" style="1" customWidth="1"/>
    <col min="11" max="11" width="5.00390625" style="1" customWidth="1"/>
    <col min="12" max="12" width="40.7109375" style="1" customWidth="1"/>
    <col min="13" max="13" width="9.140625" style="1" customWidth="1"/>
    <col min="14" max="16384" width="0" style="1" hidden="1" customWidth="1"/>
  </cols>
  <sheetData>
    <row r="1" spans="2:12" s="31" customFormat="1" ht="18">
      <c r="B1" s="78" t="s">
        <v>145</v>
      </c>
      <c r="G1" s="80"/>
      <c r="H1" s="80"/>
      <c r="I1" s="80"/>
      <c r="J1" s="80"/>
      <c r="K1" s="80"/>
      <c r="L1" s="80"/>
    </row>
    <row r="2" s="31" customFormat="1" ht="12">
      <c r="B2" s="25"/>
    </row>
    <row r="3" spans="2:8" s="27" customFormat="1" ht="12">
      <c r="B3" s="25" t="s">
        <v>121</v>
      </c>
      <c r="C3" s="26"/>
      <c r="G3" s="79" t="s">
        <v>144</v>
      </c>
      <c r="H3" s="28" t="s">
        <v>41</v>
      </c>
    </row>
    <row r="4" spans="2:7" s="27" customFormat="1" ht="12">
      <c r="B4" s="25" t="s">
        <v>53</v>
      </c>
      <c r="C4" s="26"/>
      <c r="G4" s="81" t="s">
        <v>147</v>
      </c>
    </row>
    <row r="5" spans="2:7" s="27" customFormat="1" ht="12">
      <c r="B5" s="25" t="s">
        <v>146</v>
      </c>
      <c r="C5" s="26"/>
      <c r="G5" s="82" t="s">
        <v>148</v>
      </c>
    </row>
    <row r="6" spans="2:7" s="27" customFormat="1" ht="12.75" thickBot="1">
      <c r="B6" s="25"/>
      <c r="C6" s="26"/>
      <c r="G6" s="83" t="s">
        <v>149</v>
      </c>
    </row>
    <row r="7" spans="1:13" s="4" customFormat="1" ht="12.75" thickBot="1">
      <c r="A7" s="25"/>
      <c r="B7" s="25"/>
      <c r="C7" s="25" t="s">
        <v>120</v>
      </c>
      <c r="D7" s="7"/>
      <c r="E7" s="27"/>
      <c r="F7" s="27"/>
      <c r="G7" s="27"/>
      <c r="H7" s="27"/>
      <c r="I7" s="27"/>
      <c r="J7" s="27"/>
      <c r="K7" s="27"/>
      <c r="L7" s="27"/>
      <c r="M7" s="27"/>
    </row>
    <row r="8" spans="1:13" s="4" customFormat="1" ht="12.75" thickBot="1">
      <c r="A8" s="25"/>
      <c r="B8" s="25"/>
      <c r="C8" s="25" t="s">
        <v>46</v>
      </c>
      <c r="D8" s="7"/>
      <c r="E8" s="31" t="e">
        <f>IF(ISBLANK(D8),NA(),IF(ISERROR(F9),NA(),IF(ISBLANK(D11),NA(),IF(ISBLANK(D12),"1"))))</f>
        <v>#N/A</v>
      </c>
      <c r="F8" s="26"/>
      <c r="G8" s="26"/>
      <c r="H8" s="26"/>
      <c r="I8" s="26"/>
      <c r="J8" s="27"/>
      <c r="K8" s="27"/>
      <c r="L8" s="27"/>
      <c r="M8" s="27"/>
    </row>
    <row r="9" spans="1:13" s="4" customFormat="1" ht="13.5" thickBot="1" thickTop="1">
      <c r="A9" s="25"/>
      <c r="B9" s="26"/>
      <c r="C9" s="25" t="s">
        <v>19</v>
      </c>
      <c r="D9" s="7"/>
      <c r="E9" s="25" t="s">
        <v>26</v>
      </c>
      <c r="F9" s="29" t="e">
        <f>IF(ISBLANK(D9),IF(ISBLANK(I9),NA(),SQRT((K9*K10)/3600)),SQRT((D9*D10)/3600))</f>
        <v>#N/A</v>
      </c>
      <c r="G9" s="25" t="s">
        <v>47</v>
      </c>
      <c r="H9" s="26"/>
      <c r="I9" s="7"/>
      <c r="J9" s="7"/>
      <c r="K9" s="26">
        <f>(I9*12+J9)*2.541</f>
        <v>0</v>
      </c>
      <c r="L9" s="26" t="s">
        <v>49</v>
      </c>
      <c r="M9" s="27"/>
    </row>
    <row r="10" spans="1:13" s="4" customFormat="1" ht="13.5" thickBot="1" thickTop="1">
      <c r="A10" s="25"/>
      <c r="B10" s="26"/>
      <c r="C10" s="25" t="s">
        <v>20</v>
      </c>
      <c r="D10" s="8"/>
      <c r="E10" s="9" t="s">
        <v>27</v>
      </c>
      <c r="F10" s="26"/>
      <c r="G10" s="25" t="s">
        <v>48</v>
      </c>
      <c r="H10" s="26"/>
      <c r="I10" s="8"/>
      <c r="J10" s="8"/>
      <c r="K10" s="26">
        <f>(I10*14+J10)*0.4536</f>
        <v>0</v>
      </c>
      <c r="L10" s="26" t="s">
        <v>50</v>
      </c>
      <c r="M10" s="27"/>
    </row>
    <row r="11" spans="1:13" s="4" customFormat="1" ht="12">
      <c r="A11" s="25"/>
      <c r="B11" s="26"/>
      <c r="C11" s="9" t="s">
        <v>21</v>
      </c>
      <c r="D11" s="7"/>
      <c r="E11" s="10">
        <f>IF(ISERROR(E8),"",D11/$F$9)</f>
      </c>
      <c r="F11" s="26"/>
      <c r="G11" s="26"/>
      <c r="H11" s="26"/>
      <c r="I11" s="27"/>
      <c r="J11" s="27"/>
      <c r="K11" s="27"/>
      <c r="L11" s="27"/>
      <c r="M11" s="27"/>
    </row>
    <row r="12" spans="1:13" s="4" customFormat="1" ht="12.75" thickBot="1">
      <c r="A12" s="25"/>
      <c r="B12" s="26"/>
      <c r="C12" s="9" t="s">
        <v>22</v>
      </c>
      <c r="D12" s="11"/>
      <c r="E12" s="10">
        <f>IF(ISERROR(E8),"",D12/$F$9)</f>
      </c>
      <c r="F12" s="26"/>
      <c r="G12" s="26"/>
      <c r="H12" s="26"/>
      <c r="I12" s="27"/>
      <c r="J12" s="27"/>
      <c r="K12" s="27"/>
      <c r="L12" s="27"/>
      <c r="M12" s="27"/>
    </row>
    <row r="13" spans="1:13" s="4" customFormat="1" ht="12">
      <c r="A13" s="25"/>
      <c r="B13" s="26"/>
      <c r="C13" s="9" t="s">
        <v>23</v>
      </c>
      <c r="D13" s="12">
        <f>IF(ISBLANK(D11),"",D11-D12)</f>
      </c>
      <c r="E13" s="10">
        <f>IF(ISERROR(E8),"",D13/$F$9)</f>
      </c>
      <c r="F13" s="26"/>
      <c r="G13" s="26"/>
      <c r="H13" s="26"/>
      <c r="I13" s="27"/>
      <c r="J13" s="27"/>
      <c r="K13" s="27"/>
      <c r="L13" s="27"/>
      <c r="M13" s="27"/>
    </row>
    <row r="14" spans="1:13" s="4" customFormat="1" ht="12.75" thickBot="1">
      <c r="A14" s="25"/>
      <c r="B14" s="26"/>
      <c r="C14" s="9" t="s">
        <v>24</v>
      </c>
      <c r="D14" s="5">
        <f>IF(ISBLANK(D11),"",D13/D11*100)</f>
      </c>
      <c r="E14" s="10"/>
      <c r="F14" s="26"/>
      <c r="G14" s="26"/>
      <c r="H14" s="26"/>
      <c r="I14" s="27"/>
      <c r="J14" s="27"/>
      <c r="K14" s="27"/>
      <c r="L14" s="27"/>
      <c r="M14" s="27"/>
    </row>
    <row r="15" spans="1:13" s="4" customFormat="1" ht="12.75" thickBot="1">
      <c r="A15" s="25"/>
      <c r="B15" s="26"/>
      <c r="C15" s="9" t="s">
        <v>25</v>
      </c>
      <c r="D15" s="8"/>
      <c r="E15" s="10">
        <f>IF(ISERROR(E8),"",D15/$F$9)</f>
      </c>
      <c r="F15" s="26"/>
      <c r="G15" s="26"/>
      <c r="H15" s="25"/>
      <c r="I15" s="26"/>
      <c r="J15" s="27"/>
      <c r="K15" s="27"/>
      <c r="L15" s="27"/>
      <c r="M15" s="27"/>
    </row>
    <row r="16" spans="1:13" s="4" customFormat="1" ht="1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13" customFormat="1" ht="12.75" thickBot="1">
      <c r="A17" s="25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13" customFormat="1" ht="18.75" customHeight="1" thickBot="1">
      <c r="A18" s="25"/>
      <c r="B18" s="25"/>
      <c r="C18" s="75" t="s">
        <v>138</v>
      </c>
      <c r="D18" s="2" t="s">
        <v>135</v>
      </c>
      <c r="E18" s="2" t="s">
        <v>136</v>
      </c>
      <c r="F18" s="2" t="s">
        <v>137</v>
      </c>
      <c r="G18" s="2" t="s">
        <v>0</v>
      </c>
      <c r="H18" s="2" t="s">
        <v>40</v>
      </c>
      <c r="I18" s="26"/>
      <c r="J18" s="26"/>
      <c r="K18" s="26"/>
      <c r="L18" s="26"/>
      <c r="M18" s="30" t="s">
        <v>129</v>
      </c>
    </row>
    <row r="19" spans="1:13" s="13" customFormat="1" ht="15" customHeight="1" thickBot="1">
      <c r="A19" s="25"/>
      <c r="B19" s="25"/>
      <c r="C19" s="14" t="s">
        <v>39</v>
      </c>
      <c r="D19" s="19">
        <f>IF(ISBLANK(D11),"",$D$11)</f>
      </c>
      <c r="E19" s="19">
        <f>IF(ISBLANK(D12),"",$D$12)</f>
      </c>
      <c r="F19" s="19">
        <f>$D$13</f>
      </c>
      <c r="G19" s="19">
        <f>$D$14</f>
      </c>
      <c r="H19" s="19">
        <f>IF(ISBLANK(D15),"",$D$15)</f>
      </c>
      <c r="I19" s="26"/>
      <c r="J19" s="26"/>
      <c r="K19" s="26"/>
      <c r="L19" s="26"/>
      <c r="M19" s="30" t="s">
        <v>130</v>
      </c>
    </row>
    <row r="20" spans="1:13" s="13" customFormat="1" ht="15" customHeight="1" thickBot="1">
      <c r="A20" s="25"/>
      <c r="B20" s="25"/>
      <c r="C20" s="15" t="s">
        <v>38</v>
      </c>
      <c r="D20" s="22">
        <f>IF(ISBLANK($D$8),"",IF(ISBLANK($D$7),"",IF(D7="Females",VLOOKUP($D$8,'normal values'!A2:G12,3),VLOOKUP($D$8,'normal values'!$A14:$G25,3))))</f>
      </c>
      <c r="E20" s="22">
        <f>IF(ISBLANK($D$8),"",IF(ISBLANK($D$7),"",IF(D7="Females",VLOOKUP($D$8,'normal values'!$A2:$G12,4),VLOOKUP($D$8,'normal values'!$A14:$G25,4))))</f>
      </c>
      <c r="F20" s="22">
        <f>IF(ISBLANK($D$8),"",IF(ISBLANK($D$7),"",IF(D7="Females",VLOOKUP($D$8,'normal values'!$A2:$G12,5),VLOOKUP($D$8,'normal values'!$A14:$G25,5))))</f>
      </c>
      <c r="G20" s="22">
        <f>IF(ISBLANK($D$8),"",IF(ISBLANK($D$7),"",IF(D7="Females",VLOOKUP($D$8,'normal values'!$A2:$G12,6),VLOOKUP($D$8,'normal values'!$A14:$G25,6))))</f>
      </c>
      <c r="H20" s="22">
        <f>IF(ISBLANK($D$8),"",IF(ISBLANK($D$7),"",IF(D7="Females",VLOOKUP($D$8,'normal values'!$A2:$G12,7),VLOOKUP($D$8,'normal values'!$A14:$G25,7))))</f>
      </c>
      <c r="I20" s="26"/>
      <c r="J20" s="26"/>
      <c r="K20" s="26"/>
      <c r="L20" s="26"/>
      <c r="M20" s="30" t="s">
        <v>131</v>
      </c>
    </row>
    <row r="21" spans="1:13" s="13" customFormat="1" ht="15" customHeight="1" thickBot="1">
      <c r="A21" s="25"/>
      <c r="B21" s="25"/>
      <c r="C21" s="16"/>
      <c r="D21" s="2" t="s">
        <v>140</v>
      </c>
      <c r="E21" s="2" t="s">
        <v>141</v>
      </c>
      <c r="F21" s="2" t="s">
        <v>142</v>
      </c>
      <c r="G21" s="2"/>
      <c r="H21" s="2" t="s">
        <v>139</v>
      </c>
      <c r="I21" s="26"/>
      <c r="J21" s="26"/>
      <c r="K21" s="26"/>
      <c r="L21" s="26"/>
      <c r="M21" s="30" t="s">
        <v>132</v>
      </c>
    </row>
    <row r="22" spans="1:13" s="13" customFormat="1" ht="12.75" thickBot="1">
      <c r="A22" s="25"/>
      <c r="B22" s="25"/>
      <c r="C22" s="14" t="s">
        <v>27</v>
      </c>
      <c r="D22" s="19">
        <f>IF(ISERROR(E8),"",$E$11)</f>
      </c>
      <c r="E22" s="19">
        <f>$E$12</f>
      </c>
      <c r="F22" s="19">
        <f>$E$13</f>
      </c>
      <c r="G22" s="19"/>
      <c r="H22" s="19">
        <f>IF(ISBLANK(D15),"",$E$15)</f>
      </c>
      <c r="I22" s="26"/>
      <c r="J22" s="26"/>
      <c r="K22" s="26"/>
      <c r="L22" s="26"/>
      <c r="M22" s="30" t="s">
        <v>133</v>
      </c>
    </row>
    <row r="23" spans="1:13" s="13" customFormat="1" ht="12.75" thickBot="1">
      <c r="A23" s="25"/>
      <c r="B23" s="25"/>
      <c r="C23" s="15" t="s">
        <v>38</v>
      </c>
      <c r="D23" s="22">
        <f>IF(ISBLANK($D$8),"",IF(ISBLANK($D$7),"",IF(D7="Females",VLOOKUP($D$8,'normal values'!$A1:$N12,10),VLOOKUP($D$8,'normal values'!$A14:$N24,10))))</f>
      </c>
      <c r="E23" s="22">
        <f>IF(ISBLANK($D$8),"",IF(ISBLANK($D$7),"",IF(D7="Females",VLOOKUP($D$8,'normal values'!$A1:$N12,11),VLOOKUP($D$8,'normal values'!$A14:$N24,11))))</f>
      </c>
      <c r="F23" s="22">
        <f>IF(ISBLANK($D$8),"",IF(ISBLANK($D$7),"",IF(D7="Females",VLOOKUP($D$8,'normal values'!$A1:$N12,12),VLOOKUP($D$8,'normal values'!$A14:$N24,12))))</f>
      </c>
      <c r="G23" s="20"/>
      <c r="H23" s="22">
        <f>IF(ISBLANK($D$8),"",IF(ISBLANK($D$7),"",IF(D7="Females",VLOOKUP($D$8,'normal values'!$A1:$N12,14),VLOOKUP($D$8,'normal values'!$A14:$N24,14))))</f>
      </c>
      <c r="I23" s="26"/>
      <c r="J23" s="26"/>
      <c r="K23" s="26"/>
      <c r="L23" s="26"/>
      <c r="M23" s="30" t="s">
        <v>134</v>
      </c>
    </row>
    <row r="24" spans="1:13" s="13" customFormat="1" ht="27" customHeight="1" thickBot="1">
      <c r="A24" s="25"/>
      <c r="B24" s="25"/>
      <c r="C24" s="84" t="s">
        <v>122</v>
      </c>
      <c r="D24" s="85"/>
      <c r="E24" s="85"/>
      <c r="F24" s="32">
        <f>IF(ISBLANK(D7),"",D7)</f>
      </c>
      <c r="G24" s="32">
        <f>IF(ISBLANK(D8),"",D8)</f>
      </c>
      <c r="H24" s="74"/>
      <c r="I24" s="26"/>
      <c r="J24" s="26"/>
      <c r="K24" s="26"/>
      <c r="L24" s="26"/>
      <c r="M24" s="30"/>
    </row>
    <row r="25" spans="1:13" s="13" customFormat="1" ht="30.75" customHeight="1">
      <c r="A25" s="25"/>
      <c r="B25" s="25"/>
      <c r="C25" s="26"/>
      <c r="D25" s="26"/>
      <c r="E25" s="26"/>
      <c r="F25" s="26"/>
      <c r="G25" s="76" t="s">
        <v>51</v>
      </c>
      <c r="H25" s="33"/>
      <c r="I25" s="26"/>
      <c r="J25" s="26"/>
      <c r="K25" s="26"/>
      <c r="L25" s="26"/>
      <c r="M25" s="31" t="s">
        <v>123</v>
      </c>
    </row>
    <row r="26" spans="1:13" s="13" customFormat="1" ht="30.75" customHeight="1">
      <c r="A26" s="25"/>
      <c r="B26" s="25"/>
      <c r="C26" s="26"/>
      <c r="D26" s="26"/>
      <c r="E26" s="77"/>
      <c r="F26" s="26"/>
      <c r="G26" s="86" t="s">
        <v>143</v>
      </c>
      <c r="H26" s="86"/>
      <c r="I26" s="86"/>
      <c r="J26" s="86"/>
      <c r="K26" s="26"/>
      <c r="L26" s="26"/>
      <c r="M26" s="31" t="s">
        <v>124</v>
      </c>
    </row>
    <row r="27" spans="1:13" s="13" customFormat="1" ht="12.75">
      <c r="A27" s="25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3" s="13" customFormat="1" ht="17.25" customHeight="1" hidden="1" thickBot="1">
      <c r="B28" s="6" t="s">
        <v>42</v>
      </c>
      <c r="C28" s="15" t="s">
        <v>38</v>
      </c>
      <c r="D28" s="17" t="s">
        <v>7</v>
      </c>
      <c r="E28" s="3" t="s">
        <v>8</v>
      </c>
      <c r="F28" s="3" t="s">
        <v>9</v>
      </c>
      <c r="G28" s="3"/>
      <c r="H28" s="18" t="s">
        <v>6</v>
      </c>
      <c r="I28" s="1"/>
      <c r="J28" s="1"/>
      <c r="K28" s="1"/>
      <c r="L28" s="1"/>
      <c r="M28" s="1"/>
    </row>
    <row r="29" spans="2:13" s="13" customFormat="1" ht="15" customHeight="1" hidden="1" thickBot="1">
      <c r="B29" s="6" t="s">
        <v>43</v>
      </c>
      <c r="C29" s="15" t="s">
        <v>38</v>
      </c>
      <c r="D29" s="17" t="s">
        <v>4</v>
      </c>
      <c r="E29" s="3" t="s">
        <v>10</v>
      </c>
      <c r="F29" s="3" t="s">
        <v>5</v>
      </c>
      <c r="G29" s="3"/>
      <c r="H29" s="18" t="s">
        <v>11</v>
      </c>
      <c r="I29" s="1"/>
      <c r="J29" s="1"/>
      <c r="K29" s="1"/>
      <c r="L29" s="1"/>
      <c r="M29" s="1"/>
    </row>
    <row r="30" spans="2:13" s="13" customFormat="1" ht="15" customHeight="1" hidden="1" thickBot="1">
      <c r="B30" s="6" t="s">
        <v>44</v>
      </c>
      <c r="C30" s="15" t="s">
        <v>38</v>
      </c>
      <c r="D30" s="17" t="s">
        <v>12</v>
      </c>
      <c r="E30" s="3" t="s">
        <v>13</v>
      </c>
      <c r="F30" s="3" t="s">
        <v>14</v>
      </c>
      <c r="G30" s="3"/>
      <c r="H30" s="18" t="s">
        <v>15</v>
      </c>
      <c r="I30" s="1"/>
      <c r="J30" s="1"/>
      <c r="K30" s="1"/>
      <c r="L30" s="1"/>
      <c r="M30" s="1"/>
    </row>
    <row r="31" spans="2:13" s="13" customFormat="1" ht="15" customHeight="1" hidden="1" thickBot="1">
      <c r="B31" s="6" t="s">
        <v>52</v>
      </c>
      <c r="C31" s="15" t="s">
        <v>38</v>
      </c>
      <c r="D31" s="17" t="s">
        <v>16</v>
      </c>
      <c r="E31" s="3" t="s">
        <v>17</v>
      </c>
      <c r="F31" s="3" t="s">
        <v>18</v>
      </c>
      <c r="G31" s="3"/>
      <c r="H31" s="18" t="s">
        <v>15</v>
      </c>
      <c r="I31" s="1"/>
      <c r="J31" s="1"/>
      <c r="K31" s="1"/>
      <c r="L31" s="1"/>
      <c r="M31" s="1"/>
    </row>
    <row r="32" spans="2:13" s="13" customFormat="1" ht="13.5" customHeight="1" hidden="1" thickBot="1">
      <c r="B32" s="6" t="s">
        <v>45</v>
      </c>
      <c r="C32" s="15" t="s">
        <v>38</v>
      </c>
      <c r="D32" s="17" t="s">
        <v>1</v>
      </c>
      <c r="E32" s="3" t="s">
        <v>2</v>
      </c>
      <c r="F32" s="3" t="s">
        <v>3</v>
      </c>
      <c r="G32" s="3"/>
      <c r="H32" s="18" t="s">
        <v>4</v>
      </c>
      <c r="I32" s="1"/>
      <c r="J32" s="1"/>
      <c r="K32" s="1"/>
      <c r="L32" s="1"/>
      <c r="M32" s="1"/>
    </row>
    <row r="33" ht="12" hidden="1">
      <c r="B33" s="6"/>
    </row>
    <row r="34" ht="27" customHeight="1" hidden="1">
      <c r="B34" s="6"/>
    </row>
    <row r="35" ht="12" hidden="1">
      <c r="B35" s="6"/>
    </row>
    <row r="36" ht="18" customHeight="1" hidden="1"/>
    <row r="37" ht="15" customHeight="1" hidden="1"/>
    <row r="38" ht="15" customHeight="1" hidden="1"/>
    <row r="39" ht="15" customHeight="1" hidden="1"/>
    <row r="40" ht="12" hidden="1"/>
    <row r="41" ht="12" hidden="1"/>
    <row r="42" ht="25.5" customHeight="1" hidden="1"/>
    <row r="43" ht="12" hidden="1"/>
    <row r="44" ht="18" customHeight="1" hidden="1"/>
    <row r="45" ht="15" customHeight="1" hidden="1"/>
    <row r="46" ht="15" customHeight="1" hidden="1"/>
    <row r="47" ht="15" customHeight="1" hidden="1"/>
    <row r="48" ht="12" hidden="1"/>
    <row r="49" ht="12" hidden="1">
      <c r="B49" s="6"/>
    </row>
    <row r="50" ht="26.25" customHeight="1" hidden="1">
      <c r="B50" s="6"/>
    </row>
    <row r="51" ht="12" hidden="1">
      <c r="B51" s="6"/>
    </row>
    <row r="52" ht="17.25" customHeight="1" hidden="1">
      <c r="B52" s="6"/>
    </row>
    <row r="53" ht="15" customHeight="1" hidden="1">
      <c r="B53" s="6"/>
    </row>
    <row r="54" ht="15" customHeight="1" hidden="1">
      <c r="B54" s="6"/>
    </row>
    <row r="55" ht="15" customHeight="1" hidden="1">
      <c r="B55" s="6"/>
    </row>
    <row r="56" ht="12" hidden="1">
      <c r="B56" s="6"/>
    </row>
    <row r="57" ht="12" hidden="1">
      <c r="B57" s="6"/>
    </row>
    <row r="58" ht="27.75" customHeight="1" hidden="1">
      <c r="B58" s="6"/>
    </row>
    <row r="59" ht="12" hidden="1">
      <c r="B59" s="6"/>
    </row>
    <row r="60" ht="19.5" customHeight="1" hidden="1">
      <c r="B60" s="6"/>
    </row>
    <row r="61" ht="15" customHeight="1" hidden="1">
      <c r="B61" s="6"/>
    </row>
    <row r="62" ht="15" customHeight="1" hidden="1">
      <c r="B62" s="6"/>
    </row>
    <row r="63" ht="15" customHeight="1" hidden="1">
      <c r="B63" s="6"/>
    </row>
    <row r="64" ht="12" hidden="1">
      <c r="B64" s="6"/>
    </row>
    <row r="65" ht="12" hidden="1">
      <c r="B65" s="6"/>
    </row>
    <row r="66" ht="26.25" customHeight="1" hidden="1">
      <c r="B66" s="6"/>
    </row>
    <row r="67" ht="12" hidden="1"/>
    <row r="68" ht="12" hidden="1"/>
  </sheetData>
  <sheetProtection password="CCAA" sheet="1" objects="1" scenarios="1"/>
  <mergeCells count="2">
    <mergeCell ref="C24:E24"/>
    <mergeCell ref="G26:J26"/>
  </mergeCells>
  <dataValidations count="2">
    <dataValidation type="list" allowBlank="1" showInputMessage="1" showErrorMessage="1" sqref="D8">
      <formula1>Table!$M$18:$M$23</formula1>
    </dataValidation>
    <dataValidation type="list" allowBlank="1" showInputMessage="1" showErrorMessage="1" sqref="D7">
      <formula1>Table!$M$25:$M$26</formula1>
    </dataValidation>
  </dataValidations>
  <hyperlinks>
    <hyperlink ref="H3" r:id="rId1" display="JCMR (2006) 8, 417–426"/>
  </hyperlinks>
  <printOptions/>
  <pageMargins left="0.75" right="0.75" top="1" bottom="1" header="0.5" footer="0.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2" sqref="I32"/>
    </sheetView>
  </sheetViews>
  <sheetFormatPr defaultColWidth="9.140625" defaultRowHeight="12.75"/>
  <cols>
    <col min="1" max="1" width="9.140625" style="24" customWidth="1"/>
    <col min="2" max="2" width="14.7109375" style="24" customWidth="1"/>
    <col min="3" max="3" width="12.421875" style="24" customWidth="1"/>
    <col min="4" max="4" width="12.8515625" style="24" customWidth="1"/>
    <col min="5" max="5" width="11.8515625" style="24" customWidth="1"/>
    <col min="6" max="6" width="11.140625" style="24" customWidth="1"/>
    <col min="7" max="7" width="12.28125" style="24" customWidth="1"/>
    <col min="8" max="8" width="9.140625" style="24" customWidth="1"/>
    <col min="9" max="9" width="14.421875" style="24" customWidth="1"/>
    <col min="10" max="10" width="16.421875" style="24" customWidth="1"/>
    <col min="11" max="11" width="14.140625" style="24" customWidth="1"/>
    <col min="12" max="12" width="11.28125" style="24" customWidth="1"/>
    <col min="13" max="13" width="9.140625" style="24" customWidth="1"/>
    <col min="14" max="14" width="10.140625" style="24" customWidth="1"/>
    <col min="15" max="16384" width="9.140625" style="24" customWidth="1"/>
  </cols>
  <sheetData>
    <row r="1" spans="1:14" ht="13.5" thickBot="1" thickTop="1">
      <c r="A1" s="36" t="s">
        <v>124</v>
      </c>
      <c r="B1" s="37"/>
      <c r="C1" s="2" t="s">
        <v>135</v>
      </c>
      <c r="D1" s="2" t="s">
        <v>136</v>
      </c>
      <c r="E1" s="2" t="s">
        <v>137</v>
      </c>
      <c r="F1" s="2" t="s">
        <v>0</v>
      </c>
      <c r="G1" s="2" t="s">
        <v>40</v>
      </c>
      <c r="H1" s="38"/>
      <c r="I1" s="37"/>
      <c r="J1" s="2" t="s">
        <v>135</v>
      </c>
      <c r="K1" s="2" t="s">
        <v>136</v>
      </c>
      <c r="L1" s="2" t="s">
        <v>137</v>
      </c>
      <c r="M1" s="2"/>
      <c r="N1" s="2" t="s">
        <v>40</v>
      </c>
    </row>
    <row r="2" spans="1:14" ht="12.75" thickBot="1">
      <c r="A2" s="39" t="s">
        <v>129</v>
      </c>
      <c r="B2" s="21" t="s">
        <v>39</v>
      </c>
      <c r="C2" s="49" t="s">
        <v>33</v>
      </c>
      <c r="D2" s="50" t="s">
        <v>34</v>
      </c>
      <c r="E2" s="50" t="s">
        <v>35</v>
      </c>
      <c r="F2" s="50" t="s">
        <v>36</v>
      </c>
      <c r="G2" s="51" t="s">
        <v>37</v>
      </c>
      <c r="H2" s="52"/>
      <c r="I2" s="53" t="s">
        <v>27</v>
      </c>
      <c r="J2" s="49" t="s">
        <v>54</v>
      </c>
      <c r="K2" s="50" t="s">
        <v>55</v>
      </c>
      <c r="L2" s="50" t="s">
        <v>56</v>
      </c>
      <c r="M2" s="50"/>
      <c r="N2" s="54" t="s">
        <v>6</v>
      </c>
    </row>
    <row r="3" spans="1:14" ht="12.75" thickBot="1">
      <c r="A3" s="39"/>
      <c r="B3" s="40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5"/>
    </row>
    <row r="4" spans="1:14" ht="12.75" thickBot="1">
      <c r="A4" s="39" t="s">
        <v>130</v>
      </c>
      <c r="B4" s="21" t="s">
        <v>39</v>
      </c>
      <c r="C4" s="49" t="s">
        <v>57</v>
      </c>
      <c r="D4" s="50" t="s">
        <v>58</v>
      </c>
      <c r="E4" s="50" t="s">
        <v>59</v>
      </c>
      <c r="F4" s="50" t="s">
        <v>60</v>
      </c>
      <c r="G4" s="51" t="s">
        <v>61</v>
      </c>
      <c r="H4" s="52"/>
      <c r="I4" s="53" t="s">
        <v>27</v>
      </c>
      <c r="J4" s="49" t="s">
        <v>7</v>
      </c>
      <c r="K4" s="50" t="s">
        <v>8</v>
      </c>
      <c r="L4" s="50" t="s">
        <v>9</v>
      </c>
      <c r="M4" s="50"/>
      <c r="N4" s="54" t="s">
        <v>6</v>
      </c>
    </row>
    <row r="5" spans="1:14" ht="12.75" thickBot="1">
      <c r="A5" s="39"/>
      <c r="B5" s="4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5"/>
    </row>
    <row r="6" spans="1:14" ht="12.75" thickBot="1">
      <c r="A6" s="39" t="s">
        <v>131</v>
      </c>
      <c r="B6" s="21" t="s">
        <v>39</v>
      </c>
      <c r="C6" s="49" t="s">
        <v>62</v>
      </c>
      <c r="D6" s="50" t="s">
        <v>63</v>
      </c>
      <c r="E6" s="50" t="s">
        <v>64</v>
      </c>
      <c r="F6" s="50" t="s">
        <v>65</v>
      </c>
      <c r="G6" s="51" t="s">
        <v>66</v>
      </c>
      <c r="H6" s="52"/>
      <c r="I6" s="53" t="s">
        <v>27</v>
      </c>
      <c r="J6" s="49" t="s">
        <v>4</v>
      </c>
      <c r="K6" s="50" t="s">
        <v>10</v>
      </c>
      <c r="L6" s="50" t="s">
        <v>5</v>
      </c>
      <c r="M6" s="50"/>
      <c r="N6" s="54" t="s">
        <v>11</v>
      </c>
    </row>
    <row r="7" spans="1:14" ht="12.75" thickBot="1">
      <c r="A7" s="41"/>
      <c r="B7" s="4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5"/>
    </row>
    <row r="8" spans="1:14" ht="12.75" thickBot="1">
      <c r="A8" s="39" t="s">
        <v>132</v>
      </c>
      <c r="B8" s="21" t="s">
        <v>39</v>
      </c>
      <c r="C8" s="49" t="s">
        <v>67</v>
      </c>
      <c r="D8" s="50" t="s">
        <v>68</v>
      </c>
      <c r="E8" s="50" t="s">
        <v>69</v>
      </c>
      <c r="F8" s="50" t="s">
        <v>70</v>
      </c>
      <c r="G8" s="51" t="s">
        <v>71</v>
      </c>
      <c r="H8" s="52"/>
      <c r="I8" s="53" t="s">
        <v>27</v>
      </c>
      <c r="J8" s="49" t="s">
        <v>12</v>
      </c>
      <c r="K8" s="50" t="s">
        <v>13</v>
      </c>
      <c r="L8" s="50" t="s">
        <v>14</v>
      </c>
      <c r="M8" s="50"/>
      <c r="N8" s="54" t="s">
        <v>15</v>
      </c>
    </row>
    <row r="9" spans="1:14" ht="12.75" thickBot="1">
      <c r="A9" s="39"/>
      <c r="B9" s="40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5"/>
    </row>
    <row r="10" spans="1:14" ht="12.75" thickBot="1">
      <c r="A10" s="39" t="s">
        <v>133</v>
      </c>
      <c r="B10" s="21" t="s">
        <v>39</v>
      </c>
      <c r="C10" s="49" t="s">
        <v>72</v>
      </c>
      <c r="D10" s="50" t="s">
        <v>73</v>
      </c>
      <c r="E10" s="50" t="s">
        <v>74</v>
      </c>
      <c r="F10" s="50" t="s">
        <v>75</v>
      </c>
      <c r="G10" s="51" t="s">
        <v>76</v>
      </c>
      <c r="H10" s="52"/>
      <c r="I10" s="53" t="s">
        <v>27</v>
      </c>
      <c r="J10" s="49" t="s">
        <v>16</v>
      </c>
      <c r="K10" s="50" t="s">
        <v>17</v>
      </c>
      <c r="L10" s="50" t="s">
        <v>18</v>
      </c>
      <c r="M10" s="50"/>
      <c r="N10" s="54" t="s">
        <v>15</v>
      </c>
    </row>
    <row r="11" spans="1:14" ht="12.75" thickBot="1">
      <c r="A11" s="39"/>
      <c r="B11" s="4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5"/>
    </row>
    <row r="12" spans="1:14" ht="12.75" customHeight="1" thickBot="1">
      <c r="A12" s="42" t="s">
        <v>134</v>
      </c>
      <c r="B12" s="43" t="s">
        <v>39</v>
      </c>
      <c r="C12" s="56" t="s">
        <v>77</v>
      </c>
      <c r="D12" s="57" t="s">
        <v>78</v>
      </c>
      <c r="E12" s="57" t="s">
        <v>79</v>
      </c>
      <c r="F12" s="57" t="s">
        <v>75</v>
      </c>
      <c r="G12" s="58" t="s">
        <v>80</v>
      </c>
      <c r="H12" s="59"/>
      <c r="I12" s="60" t="s">
        <v>27</v>
      </c>
      <c r="J12" s="56" t="s">
        <v>125</v>
      </c>
      <c r="K12" s="57" t="s">
        <v>126</v>
      </c>
      <c r="L12" s="57" t="s">
        <v>127</v>
      </c>
      <c r="M12" s="57"/>
      <c r="N12" s="61" t="s">
        <v>128</v>
      </c>
    </row>
    <row r="13" spans="1:14" ht="13.5" thickBot="1" thickTop="1">
      <c r="A13" s="44" t="s">
        <v>123</v>
      </c>
      <c r="B13" s="3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</row>
    <row r="14" spans="1:14" ht="12.75" thickBot="1">
      <c r="A14" s="45" t="s">
        <v>129</v>
      </c>
      <c r="B14" s="23" t="s">
        <v>39</v>
      </c>
      <c r="C14" s="64" t="s">
        <v>28</v>
      </c>
      <c r="D14" s="65" t="s">
        <v>29</v>
      </c>
      <c r="E14" s="65" t="s">
        <v>30</v>
      </c>
      <c r="F14" s="65" t="s">
        <v>31</v>
      </c>
      <c r="G14" s="66" t="s">
        <v>32</v>
      </c>
      <c r="H14" s="52"/>
      <c r="I14" s="67" t="s">
        <v>27</v>
      </c>
      <c r="J14" s="64" t="s">
        <v>1</v>
      </c>
      <c r="K14" s="65" t="s">
        <v>2</v>
      </c>
      <c r="L14" s="65" t="s">
        <v>3</v>
      </c>
      <c r="M14" s="65"/>
      <c r="N14" s="68" t="s">
        <v>4</v>
      </c>
    </row>
    <row r="15" spans="1:14" ht="12.75" thickBot="1">
      <c r="A15" s="45"/>
      <c r="B15" s="4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5"/>
    </row>
    <row r="16" spans="1:14" ht="13.5" customHeight="1" thickBot="1">
      <c r="A16" s="45" t="s">
        <v>130</v>
      </c>
      <c r="B16" s="23" t="s">
        <v>39</v>
      </c>
      <c r="C16" s="64" t="s">
        <v>81</v>
      </c>
      <c r="D16" s="65" t="s">
        <v>82</v>
      </c>
      <c r="E16" s="65" t="s">
        <v>83</v>
      </c>
      <c r="F16" s="65" t="s">
        <v>60</v>
      </c>
      <c r="G16" s="66" t="s">
        <v>84</v>
      </c>
      <c r="H16" s="52"/>
      <c r="I16" s="67" t="s">
        <v>27</v>
      </c>
      <c r="J16" s="64" t="s">
        <v>85</v>
      </c>
      <c r="K16" s="65" t="s">
        <v>86</v>
      </c>
      <c r="L16" s="65" t="s">
        <v>87</v>
      </c>
      <c r="M16" s="65"/>
      <c r="N16" s="68" t="s">
        <v>88</v>
      </c>
    </row>
    <row r="17" spans="1:14" ht="17.25" customHeight="1" thickBot="1">
      <c r="A17" s="45"/>
      <c r="B17" s="4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5"/>
    </row>
    <row r="18" spans="1:14" ht="12.75" thickBot="1">
      <c r="A18" s="45" t="s">
        <v>131</v>
      </c>
      <c r="B18" s="23" t="s">
        <v>39</v>
      </c>
      <c r="C18" s="64" t="s">
        <v>89</v>
      </c>
      <c r="D18" s="65" t="s">
        <v>90</v>
      </c>
      <c r="E18" s="65" t="s">
        <v>91</v>
      </c>
      <c r="F18" s="65" t="s">
        <v>92</v>
      </c>
      <c r="G18" s="66" t="s">
        <v>93</v>
      </c>
      <c r="H18" s="52"/>
      <c r="I18" s="67" t="s">
        <v>27</v>
      </c>
      <c r="J18" s="64" t="s">
        <v>94</v>
      </c>
      <c r="K18" s="65" t="s">
        <v>95</v>
      </c>
      <c r="L18" s="65" t="s">
        <v>56</v>
      </c>
      <c r="M18" s="65"/>
      <c r="N18" s="68" t="s">
        <v>96</v>
      </c>
    </row>
    <row r="19" spans="1:14" ht="12.75" thickBot="1">
      <c r="A19" s="45"/>
      <c r="B19" s="4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5"/>
    </row>
    <row r="20" spans="1:14" ht="12.75" thickBot="1">
      <c r="A20" s="45" t="s">
        <v>132</v>
      </c>
      <c r="B20" s="23" t="s">
        <v>39</v>
      </c>
      <c r="C20" s="64" t="s">
        <v>97</v>
      </c>
      <c r="D20" s="65" t="s">
        <v>98</v>
      </c>
      <c r="E20" s="65" t="s">
        <v>99</v>
      </c>
      <c r="F20" s="65" t="s">
        <v>65</v>
      </c>
      <c r="G20" s="66" t="s">
        <v>100</v>
      </c>
      <c r="H20" s="52"/>
      <c r="I20" s="67" t="s">
        <v>27</v>
      </c>
      <c r="J20" s="64" t="s">
        <v>101</v>
      </c>
      <c r="K20" s="65" t="s">
        <v>102</v>
      </c>
      <c r="L20" s="65" t="s">
        <v>103</v>
      </c>
      <c r="M20" s="65"/>
      <c r="N20" s="68" t="s">
        <v>104</v>
      </c>
    </row>
    <row r="21" spans="1:14" ht="12.75" thickBot="1">
      <c r="A21" s="45"/>
      <c r="B21" s="4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5"/>
    </row>
    <row r="22" spans="1:14" ht="12.75" thickBot="1">
      <c r="A22" s="45" t="s">
        <v>133</v>
      </c>
      <c r="B22" s="23" t="s">
        <v>39</v>
      </c>
      <c r="C22" s="64" t="s">
        <v>105</v>
      </c>
      <c r="D22" s="65" t="s">
        <v>106</v>
      </c>
      <c r="E22" s="65" t="s">
        <v>107</v>
      </c>
      <c r="F22" s="65" t="s">
        <v>65</v>
      </c>
      <c r="G22" s="66" t="s">
        <v>108</v>
      </c>
      <c r="H22" s="52"/>
      <c r="I22" s="67" t="s">
        <v>27</v>
      </c>
      <c r="J22" s="64" t="s">
        <v>109</v>
      </c>
      <c r="K22" s="65" t="s">
        <v>110</v>
      </c>
      <c r="L22" s="65" t="s">
        <v>111</v>
      </c>
      <c r="M22" s="65"/>
      <c r="N22" s="68" t="s">
        <v>112</v>
      </c>
    </row>
    <row r="23" spans="1:14" ht="12.75" thickBot="1">
      <c r="A23" s="46"/>
      <c r="B23" s="4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5"/>
    </row>
    <row r="24" spans="1:14" ht="12.75" thickBot="1">
      <c r="A24" s="47" t="s">
        <v>134</v>
      </c>
      <c r="B24" s="48" t="s">
        <v>39</v>
      </c>
      <c r="C24" s="69" t="s">
        <v>113</v>
      </c>
      <c r="D24" s="70" t="s">
        <v>114</v>
      </c>
      <c r="E24" s="70" t="s">
        <v>115</v>
      </c>
      <c r="F24" s="70" t="s">
        <v>70</v>
      </c>
      <c r="G24" s="71" t="s">
        <v>116</v>
      </c>
      <c r="H24" s="59"/>
      <c r="I24" s="72" t="s">
        <v>27</v>
      </c>
      <c r="J24" s="69" t="s">
        <v>117</v>
      </c>
      <c r="K24" s="70" t="s">
        <v>118</v>
      </c>
      <c r="L24" s="70" t="s">
        <v>5</v>
      </c>
      <c r="M24" s="70"/>
      <c r="N24" s="73" t="s">
        <v>119</v>
      </c>
    </row>
    <row r="25" ht="12.75" thickTop="1">
      <c r="A25" s="34"/>
    </row>
    <row r="26" ht="12">
      <c r="A26" s="35"/>
    </row>
    <row r="27" ht="12">
      <c r="A27" s="35"/>
    </row>
    <row r="28" ht="12">
      <c r="A28" s="35"/>
    </row>
    <row r="29" ht="12">
      <c r="A29" s="35"/>
    </row>
    <row r="30" ht="12">
      <c r="A30" s="35"/>
    </row>
  </sheetData>
  <sheetProtection password="CCAA" sheet="1" objects="1" scenarios="1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Flett</dc:creator>
  <cp:keywords/>
  <dc:description/>
  <cp:lastModifiedBy>Allen D. Elster</cp:lastModifiedBy>
  <dcterms:created xsi:type="dcterms:W3CDTF">2010-04-22T15:24:41Z</dcterms:created>
  <dcterms:modified xsi:type="dcterms:W3CDTF">2015-04-05T11:42:04Z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